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sd_0191\333_ODDĚLENÍ VZ\02_VZMR\2026_27_VZMR_JB_Mediální kampaň_Moldavsko_Novotný\20260903b_připomínky k hodnocení\"/>
    </mc:Choice>
  </mc:AlternateContent>
  <xr:revisionPtr revIDLastSave="0" documentId="13_ncr:1_{37DB47D5-CA72-41BA-8F06-DABEE6A5FE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valuation" sheetId="1" r:id="rId1"/>
  </sheets>
  <definedNames>
    <definedName name="_xlnm.Print_Area" localSheetId="0">Evaluation!$A$1:$AG$8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" i="1" l="1"/>
  <c r="AF7" i="1"/>
  <c r="AF6" i="1"/>
  <c r="AF5" i="1"/>
  <c r="AE8" i="1"/>
  <c r="AE7" i="1"/>
  <c r="AE6" i="1"/>
  <c r="AC8" i="1"/>
  <c r="AC7" i="1"/>
  <c r="AC6" i="1"/>
  <c r="AC5" i="1"/>
  <c r="AA8" i="1"/>
  <c r="AA7" i="1"/>
  <c r="AA6" i="1"/>
  <c r="Y8" i="1"/>
  <c r="Y6" i="1"/>
  <c r="Y5" i="1"/>
  <c r="Y4" i="1"/>
  <c r="AF4" i="1" s="1"/>
  <c r="AD8" i="1"/>
  <c r="AB8" i="1"/>
  <c r="Z8" i="1"/>
  <c r="AD7" i="1"/>
  <c r="AB7" i="1"/>
  <c r="Z7" i="1"/>
  <c r="AD6" i="1"/>
  <c r="AB6" i="1"/>
  <c r="Z6" i="1"/>
  <c r="AD5" i="1"/>
  <c r="AB5" i="1"/>
  <c r="Z5" i="1"/>
  <c r="AD4" i="1"/>
  <c r="AB4" i="1"/>
  <c r="Z4" i="1"/>
</calcChain>
</file>

<file path=xl/sharedStrings.xml><?xml version="1.0" encoding="utf-8"?>
<sst xmlns="http://schemas.openxmlformats.org/spreadsheetml/2006/main" count="104" uniqueCount="84">
  <si>
    <t>Company name</t>
  </si>
  <si>
    <t>Offer price in EUR excluding VAT
(cell B11 in the itemised budget)</t>
  </si>
  <si>
    <t>A) Price of the offer
Score (40%)</t>
  </si>
  <si>
    <t>B) The creative concept of the campaign
Points (max. 100)</t>
  </si>
  <si>
    <t>B) The creative concept of the campaign
Score (30%)</t>
  </si>
  <si>
    <t>C) Production approach and project team
Points (max. 100)</t>
  </si>
  <si>
    <t>C) Production approach and project team
Score (20%)</t>
  </si>
  <si>
    <t>D) Distribution and dissemination strategy
Points (max. 100)</t>
  </si>
  <si>
    <t>D) Distribution and dissemination strategy
Score (10%)</t>
  </si>
  <si>
    <t>Rank</t>
  </si>
  <si>
    <t>Committee's comments/justification</t>
  </si>
  <si>
    <t>Points</t>
  </si>
  <si>
    <t>MEDYON’s concept aligns closely with campaign objectives supporting education and social work in Moldova. The communication strategy connects social workers’ professional identity to societal development, echoing RESTART reform goals with action-oriented messages and detailed key elements.</t>
  </si>
  <si>
    <t>Authentic visuals and professional text, combining documentary style with engaging stories, support the campaign’s originality and persuasiveness. The concept is detailed, with examples of visuals and a forward-looking perspective on career choice.</t>
  </si>
  <si>
    <t>The communication is clear and consistent, ensuring comprehensibility across target audiences. Messaging is simple yet emotionally impactful, incorporating a strong 'Next Step' theme and additional messages addressing profession stereotypes, clarifying it is not charity and emphasizing professional status.</t>
  </si>
  <si>
    <t>The detailed implementation plan underpins the concept’s feasibility in the region. The schedule and activity breakdown are realistic and credible; overall, the concept is well detailed and ready for implementation.</t>
  </si>
  <si>
    <t>The plan includes 4K mobile film production with VLAS Film, illustrating high technical standards, and details project management and quality assurance systems.</t>
  </si>
  <si>
    <t>The extensive team comprises multidisciplinary experts with academic backgrounds and public administration and audiovisual experience, ensuring effective project management.</t>
  </si>
  <si>
    <t>Strong local knowledge and connections in social services and the education sector are evident; the team includes a social field expert experienced in public policy development.</t>
  </si>
  <si>
    <t>The campaign uses a balanced mix of online and offline channels, integrating social media with traditional outlets; the channels chosen are appropriate for the target group.</t>
  </si>
  <si>
    <t>High reach potential comes from blending digital tools with radio broadcasting to cover diverse audiences; detailed performance indicators support coverage assessment.</t>
  </si>
  <si>
    <t>Workshops enable direct student engagement and content co-creation, with an educational module fostering practical skill development; the approach is targeted and clearly explained.</t>
  </si>
  <si>
    <t>Well-defined KPIs include online metrics and surveys, supporting realistic, continuous monitoring, although some indicators lack specific measurable targets.</t>
  </si>
  <si>
    <t>The concept uses authentic social cases to strengthen message credibility and draws on deep social expertise, aligning with RESTART campaign themes and including specific examples and details.</t>
  </si>
  <si>
    <t>Emotional stories and visuals increase authenticity, complemented by strong graphic content; while slightly conservative, the materials effectively convey powerful messages.</t>
  </si>
  <si>
    <t>Clear, consistent messaging with simple follow-through and regional references ensures good comprehensibility, using language suited to the local audience.</t>
  </si>
  <si>
    <t>The realistic implementation plan leverages local partners and school activities, with a feasible budget and timeline.</t>
  </si>
  <si>
    <t>The production plan is well-structured, utilizing local expertise and regional media experience to deliver quality outputs within budget.</t>
  </si>
  <si>
    <t>The expert team showcases deep local knowledge of social services, enabling communication with communities, although some technical capacity is lacking.</t>
  </si>
  <si>
    <t>Excellent local ties facilitate effective deployment across Moldova; a detailed understanding of region-specific needs is a strong point.</t>
  </si>
  <si>
    <t>Distribution through local media and educational networks will reach target groups effectively, mainly via regional TV and community websites.</t>
  </si>
  <si>
    <t>Regional reach is good through these partners, though impact beyond urban centers may be limited.</t>
  </si>
  <si>
    <t>School workshops are designed to encourage student interaction, thoughtfully engaging both children and teachers.</t>
  </si>
  <si>
    <t>Impact monitoring via surveys and local tracking provides reasonable insights, though measurement could be more highly quantified.</t>
  </si>
  <si>
    <t>The proposal presents a strong, comprehensible visual identity fulfilling campaign goals, though MD reviewers find that it is only partially aligned with some objectives, suggesting refinements are required.</t>
  </si>
  <si>
    <t>Creativity is solid and consistent, yet lacks innovative emotional elements; messaging is detailed but contains negations requiring revision for clarity.</t>
  </si>
  <si>
    <t>The messaging is clear and tailored for the regional target, but its alignment to audience characteristics is partial and it should be rephrased with a more positive tone.</t>
  </si>
  <si>
    <t>The implementation plan is clear and understandable, though more flexibility and detail are needed to enhance creative elements.</t>
  </si>
  <si>
    <t>A detailed production plan with project management and quality assurance ensures efficient outputs, but lack of specialized film team limits advanced audiovisual quality.</t>
  </si>
  <si>
    <t>The team has experience and effective project management, but is less specialized and younger compared to top bidders.</t>
  </si>
  <si>
    <t>Regional knowledge is adequate with solid community identification and understanding of local social media contexts, though contact networks outside the central region could be expanded.</t>
  </si>
  <si>
    <t>Communication channels focus on social networks and regional media appropriately representing local communities.</t>
  </si>
  <si>
    <t>The reach is medium, consistent with the visual concept; detailed estimations of audience size assist planning, though scope constraints may limit reach to smaller areas.</t>
  </si>
  <si>
    <t>Engagement with students is through seminars and informational materials; increasing interactivity would enhance participation.</t>
  </si>
  <si>
    <t>General KPIs exist to frame performance measurement, but more specific quantitative indicators and improved monitoring tools are desirable.</t>
  </si>
  <si>
    <t>The general concept is not sufficiently tailored to the Moldovan context, lacking attractiveness and specific messaging and graphic elements; communication theme remains clear but generic.</t>
  </si>
  <si>
    <t>Originality is low, relying on conventional visuals without distinctive documentary or fashion elements, and lacking concrete examples linked to the campaign.</t>
  </si>
  <si>
    <t>Communication clarity is adequate with neutral language, but lacks emotional depth; the plan addresses stereotypes about social care but greater emotional engagement is necessary.</t>
  </si>
  <si>
    <t>Technically feasible yet limited plan, requiring more detailed elaboration to extend creative ideas effectively across wider campaign activities.</t>
  </si>
  <si>
    <t>Technical capacities constrain audiovisual production quality; the functional project solution lacks innovation and will struggle to meet target group needs.</t>
  </si>
  <si>
    <t>The smaller, less experienced team has limited social communication expertise and lacks dramatic expertise, affecting project delivery.</t>
  </si>
  <si>
    <t>Local ties are confined to a few school partners; knowledge of stakeholders is partial and outreach beyond the capital is restricted.</t>
  </si>
  <si>
    <t>Distribution relies mostly on TV and school channels, with limited digital presence; some channels proposed are not representative of the target group.</t>
  </si>
  <si>
    <t>Campaign reach is modest particularly in the digital sphere; channel selection is appropriate but planning lacks depth to maximize exposure.</t>
  </si>
  <si>
    <t>School activities follow basic formats with limited interactivity; more detailed and interactive approaches would enhance student engagement.</t>
  </si>
  <si>
    <t>KPIs are insufficiently developed without clear quantitative targets; monitoring and evaluation systems need stronger structure for impact measurement.</t>
  </si>
  <si>
    <t>Unbox focuses on the younger generation through modern digital channels. The communication concept adequately reflects the campaign objectives and reaches the primary target group.</t>
  </si>
  <si>
    <t>Strong digital originality is reflected in engaging visuals and interactive formats. The concept is modern and attention‑grabbing.</t>
  </si>
  <si>
    <t>The message is formulated in language close to young people, facilitating communication through social networks. Clear calls to action increase effectiveness.</t>
  </si>
  <si>
    <t>The implementation plan is reasonably feasible considering available resources and external cooperation. The timeline covers key project phases.</t>
  </si>
  <si>
    <t>Strong digital production enables rapid adaptation of content for social media. Outsourced film production is well conceived.</t>
  </si>
  <si>
    <t>The team includes experienced PR and digital specialists who understand the online environment. The absence of an internal film team may represent a risk.</t>
  </si>
  <si>
    <t>Good knowledge of the local media market, particularly in the digital sphere. Partnerships with local influencers may increase reach.</t>
  </si>
  <si>
    <t>A broad mix of digital and social media ensures a high level of engagement. Online campaigns are planned across multiple platforms.</t>
  </si>
  <si>
    <t>Online reach is maximised through algorithms and targeted advertising. The focus on interaction increases reach among young people.</t>
  </si>
  <si>
    <t>Student engagement through social networks supports participation and user‑generated content. The plan is flexible and enables rapid involvement.</t>
  </si>
  <si>
    <t>Defined KPIs include social media metrics and website traffic, enabling accurate measurement. Results can be monitored in real time.</t>
  </si>
  <si>
    <t>B1) Alignment with campaign objectives (RESTART, target group) – points from 1 to 30 (maximum 30)</t>
  </si>
  <si>
    <t>B2) Originality and persuasiveness of the creative concept – points from 1 to 25 (maximum 25)</t>
  </si>
  <si>
    <t>B3) Clarity of the message for the target group – points from 1 to 25 (maximum 25)</t>
  </si>
  <si>
    <t>B4) Realism and feasibility of the creative concept of the campaign – points from 1 to 20 (maximum 20)</t>
  </si>
  <si>
    <t>C1) Quality of the production plan (graphic, management) – points from 1 to 40 (maximum 40)</t>
  </si>
  <si>
    <t>C2) Composition and quality of the project team – points from 1 to 35 (maximum 35)</t>
  </si>
  <si>
    <t>C3) Ensuring knowledge of the local context (Moldova / region) – points from 1 to 25 (maximum 25)</t>
  </si>
  <si>
    <t>D1) Choice of communication channels – points from 1 to 30 (maximum 30)</t>
  </si>
  <si>
    <t>D2) Estimated coverage and how to achieve it – points from 1 to 30 (maximum 30)</t>
  </si>
  <si>
    <t>D3) Working with the target group (students) – points from 1 to 25 (maximum 25)</t>
  </si>
  <si>
    <t>D4) Measurability and key performance indicators (KPIs) – points from 1 to 15 (maximum 15)</t>
  </si>
  <si>
    <t>ALLUSIO SRL</t>
  </si>
  <si>
    <t>ASOCIAȚIA OBȘTEASCĂ SUD-EST MEDIA</t>
  </si>
  <si>
    <t>"SCP PARSEC" S.R.L.</t>
  </si>
  <si>
    <t>"PRIM POINT" LLC (Unbox Communication)</t>
  </si>
  <si>
    <t>MEDYON CONSULTING SRL</t>
  </si>
  <si>
    <t>Total points
(max.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</si>
</sst>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</font>
    <font>
      <b/>
      <sz val="10"/>
      <name val="Aptos Narrow"/>
      <family val="2"/>
    </font>
    <font>
      <b/>
      <sz val="9"/>
      <name val="Aptos Narrow"/>
      <family val="2"/>
    </font>
    <font>
      <sz val="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89013336588644"/>
        <bgColor rgb="FFD9F2D0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1"/>
    </sheetView>
  </sheetViews>
  <sheetFormatPr defaultColWidth="8.5546875" defaultRowHeight="14.4" x14ac:dyDescent="0.3"/>
  <cols>
    <col min="1" max="1" width="32.77734375" customWidth="1"/>
    <col min="2" max="2" width="34.77734375" customWidth="1"/>
    <col min="3" max="3" width="7.77734375" customWidth="1"/>
    <col min="4" max="4" width="34.77734375" customWidth="1"/>
    <col min="5" max="5" width="7.77734375" customWidth="1"/>
    <col min="6" max="6" width="34.77734375" customWidth="1"/>
    <col min="7" max="7" width="7.77734375" customWidth="1"/>
    <col min="8" max="8" width="34.77734375" customWidth="1"/>
    <col min="9" max="9" width="7.77734375" customWidth="1"/>
    <col min="10" max="10" width="34.77734375" customWidth="1"/>
    <col min="11" max="11" width="7.77734375" customWidth="1"/>
    <col min="12" max="12" width="34.77734375" customWidth="1"/>
    <col min="13" max="13" width="7.77734375" customWidth="1"/>
    <col min="14" max="14" width="34.77734375" customWidth="1"/>
    <col min="15" max="15" width="7.77734375" customWidth="1"/>
    <col min="16" max="16" width="34.77734375" customWidth="1"/>
    <col min="17" max="17" width="7.77734375" customWidth="1"/>
    <col min="18" max="18" width="34.77734375" customWidth="1"/>
    <col min="19" max="19" width="7.77734375" customWidth="1"/>
    <col min="20" max="20" width="34.77734375" customWidth="1"/>
    <col min="21" max="21" width="7.77734375" customWidth="1"/>
    <col min="22" max="22" width="34.77734375" customWidth="1"/>
    <col min="23" max="23" width="7.77734375" customWidth="1"/>
    <col min="24" max="24" width="15.44140625" customWidth="1"/>
    <col min="25" max="32" width="13.77734375" customWidth="1"/>
    <col min="33" max="33" width="8.77734375" customWidth="1"/>
  </cols>
  <sheetData>
    <row r="1" spans="1:33" ht="45.6" customHeight="1" thickBot="1" x14ac:dyDescent="0.35">
      <c r="A1" s="10"/>
      <c r="B1" s="11"/>
    </row>
    <row r="2" spans="1:33" ht="45.6" customHeight="1" thickBot="1" x14ac:dyDescent="0.35">
      <c r="A2" s="12" t="s">
        <v>0</v>
      </c>
      <c r="B2" s="14" t="s">
        <v>67</v>
      </c>
      <c r="C2" s="15"/>
      <c r="D2" s="14" t="s">
        <v>68</v>
      </c>
      <c r="E2" s="15"/>
      <c r="F2" s="14" t="s">
        <v>69</v>
      </c>
      <c r="G2" s="15"/>
      <c r="H2" s="14" t="s">
        <v>70</v>
      </c>
      <c r="I2" s="15"/>
      <c r="J2" s="14" t="s">
        <v>71</v>
      </c>
      <c r="K2" s="15"/>
      <c r="L2" s="14" t="s">
        <v>72</v>
      </c>
      <c r="M2" s="15"/>
      <c r="N2" s="14" t="s">
        <v>73</v>
      </c>
      <c r="O2" s="15"/>
      <c r="P2" s="14" t="s">
        <v>74</v>
      </c>
      <c r="Q2" s="15"/>
      <c r="R2" s="14" t="s">
        <v>75</v>
      </c>
      <c r="S2" s="15"/>
      <c r="T2" s="14" t="s">
        <v>76</v>
      </c>
      <c r="U2" s="15"/>
      <c r="V2" s="14" t="s">
        <v>77</v>
      </c>
      <c r="W2" s="15"/>
      <c r="X2" s="12" t="s">
        <v>1</v>
      </c>
      <c r="Y2" s="12" t="s">
        <v>2</v>
      </c>
      <c r="Z2" s="12" t="s">
        <v>3</v>
      </c>
      <c r="AA2" s="12" t="s">
        <v>4</v>
      </c>
      <c r="AB2" s="12" t="s">
        <v>5</v>
      </c>
      <c r="AC2" s="12" t="s">
        <v>6</v>
      </c>
      <c r="AD2" s="12" t="s">
        <v>7</v>
      </c>
      <c r="AE2" s="12" t="s">
        <v>8</v>
      </c>
      <c r="AF2" s="12" t="s">
        <v>83</v>
      </c>
      <c r="AG2" s="12" t="s">
        <v>9</v>
      </c>
    </row>
    <row r="3" spans="1:33" ht="14.55" customHeight="1" thickBot="1" x14ac:dyDescent="0.35">
      <c r="A3" s="13"/>
      <c r="B3" s="1" t="s">
        <v>10</v>
      </c>
      <c r="C3" s="2" t="s">
        <v>11</v>
      </c>
      <c r="D3" s="1" t="s">
        <v>10</v>
      </c>
      <c r="E3" s="2" t="s">
        <v>11</v>
      </c>
      <c r="F3" s="1" t="s">
        <v>10</v>
      </c>
      <c r="G3" s="2" t="s">
        <v>11</v>
      </c>
      <c r="H3" s="1" t="s">
        <v>10</v>
      </c>
      <c r="I3" s="2" t="s">
        <v>11</v>
      </c>
      <c r="J3" s="1" t="s">
        <v>10</v>
      </c>
      <c r="K3" s="2" t="s">
        <v>11</v>
      </c>
      <c r="L3" s="1" t="s">
        <v>10</v>
      </c>
      <c r="M3" s="2" t="s">
        <v>11</v>
      </c>
      <c r="N3" s="1" t="s">
        <v>10</v>
      </c>
      <c r="O3" s="2" t="s">
        <v>11</v>
      </c>
      <c r="P3" s="1" t="s">
        <v>10</v>
      </c>
      <c r="Q3" s="2" t="s">
        <v>11</v>
      </c>
      <c r="R3" s="1" t="s">
        <v>10</v>
      </c>
      <c r="S3" s="2" t="s">
        <v>11</v>
      </c>
      <c r="T3" s="1" t="s">
        <v>10</v>
      </c>
      <c r="U3" s="2" t="s">
        <v>11</v>
      </c>
      <c r="V3" s="1" t="s">
        <v>10</v>
      </c>
      <c r="W3" s="2" t="s">
        <v>11</v>
      </c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ht="86.1" customHeight="1" thickBot="1" x14ac:dyDescent="0.35">
      <c r="A4" s="3" t="s">
        <v>82</v>
      </c>
      <c r="B4" s="4" t="s">
        <v>12</v>
      </c>
      <c r="C4" s="5">
        <v>27</v>
      </c>
      <c r="D4" s="4" t="s">
        <v>13</v>
      </c>
      <c r="E4" s="5">
        <v>21.5</v>
      </c>
      <c r="F4" s="4" t="s">
        <v>14</v>
      </c>
      <c r="G4" s="5">
        <v>21</v>
      </c>
      <c r="H4" s="4" t="s">
        <v>15</v>
      </c>
      <c r="I4" s="5">
        <v>18</v>
      </c>
      <c r="J4" s="4" t="s">
        <v>16</v>
      </c>
      <c r="K4" s="5">
        <v>35.5</v>
      </c>
      <c r="L4" s="4" t="s">
        <v>17</v>
      </c>
      <c r="M4" s="5">
        <v>32.5</v>
      </c>
      <c r="N4" s="4" t="s">
        <v>18</v>
      </c>
      <c r="O4" s="5">
        <v>22.5</v>
      </c>
      <c r="P4" s="4" t="s">
        <v>19</v>
      </c>
      <c r="Q4" s="5">
        <v>26.5</v>
      </c>
      <c r="R4" s="4" t="s">
        <v>20</v>
      </c>
      <c r="S4" s="5">
        <v>26.5</v>
      </c>
      <c r="T4" s="4" t="s">
        <v>21</v>
      </c>
      <c r="U4" s="5">
        <v>23</v>
      </c>
      <c r="V4" s="4" t="s">
        <v>22</v>
      </c>
      <c r="W4" s="5">
        <v>12</v>
      </c>
      <c r="X4" s="6">
        <v>53900</v>
      </c>
      <c r="Y4" s="7">
        <f>(X7/X4)*100*0.4</f>
        <v>39.529499072356217</v>
      </c>
      <c r="Z4" s="8">
        <f>C4+E4+G4+I4</f>
        <v>87.5</v>
      </c>
      <c r="AA4" s="7">
        <v>30</v>
      </c>
      <c r="AB4" s="8">
        <f>K4+M4+O4</f>
        <v>90.5</v>
      </c>
      <c r="AC4" s="7">
        <v>20</v>
      </c>
      <c r="AD4" s="8">
        <f>Q4+S4+U4+W4</f>
        <v>88</v>
      </c>
      <c r="AE4" s="7">
        <v>10</v>
      </c>
      <c r="AF4" s="9">
        <f>Y4+AA4+AC4+AE4</f>
        <v>99.529499072356217</v>
      </c>
      <c r="AG4" s="8">
        <v>1</v>
      </c>
    </row>
    <row r="5" spans="1:33" ht="86.1" customHeight="1" thickBot="1" x14ac:dyDescent="0.35">
      <c r="A5" s="3" t="s">
        <v>81</v>
      </c>
      <c r="B5" s="4" t="s">
        <v>56</v>
      </c>
      <c r="C5" s="5">
        <v>28</v>
      </c>
      <c r="D5" s="4" t="s">
        <v>57</v>
      </c>
      <c r="E5" s="5">
        <v>24</v>
      </c>
      <c r="F5" s="4" t="s">
        <v>58</v>
      </c>
      <c r="G5" s="5">
        <v>19</v>
      </c>
      <c r="H5" s="4" t="s">
        <v>59</v>
      </c>
      <c r="I5" s="5">
        <v>17</v>
      </c>
      <c r="J5" s="4" t="s">
        <v>60</v>
      </c>
      <c r="K5" s="5">
        <v>31</v>
      </c>
      <c r="L5" s="4" t="s">
        <v>61</v>
      </c>
      <c r="M5" s="5">
        <v>28</v>
      </c>
      <c r="N5" s="4" t="s">
        <v>62</v>
      </c>
      <c r="O5" s="5">
        <v>21</v>
      </c>
      <c r="P5" s="4" t="s">
        <v>63</v>
      </c>
      <c r="Q5" s="5">
        <v>27</v>
      </c>
      <c r="R5" s="4" t="s">
        <v>64</v>
      </c>
      <c r="S5" s="5">
        <v>27</v>
      </c>
      <c r="T5" s="4" t="s">
        <v>65</v>
      </c>
      <c r="U5" s="5">
        <v>21</v>
      </c>
      <c r="V5" s="4" t="s">
        <v>66</v>
      </c>
      <c r="W5" s="5">
        <v>13</v>
      </c>
      <c r="X5" s="6">
        <v>56000</v>
      </c>
      <c r="Y5" s="7">
        <f>(X7/X5)*100*0.4</f>
        <v>38.047142857142859</v>
      </c>
      <c r="Z5" s="8">
        <f>C5+E5+G5+I5</f>
        <v>88</v>
      </c>
      <c r="AA5" s="7">
        <v>30</v>
      </c>
      <c r="AB5" s="8">
        <f>K5+M5+O5</f>
        <v>80</v>
      </c>
      <c r="AC5" s="7">
        <f>(AB5/AB4)*100*0.2</f>
        <v>17.679558011049725</v>
      </c>
      <c r="AD5" s="8">
        <f>Q5+S5+U5+W5</f>
        <v>88</v>
      </c>
      <c r="AE5" s="7">
        <v>10</v>
      </c>
      <c r="AF5" s="9">
        <f>Y5+AA5+AC5+AE5</f>
        <v>95.72670086819258</v>
      </c>
      <c r="AG5" s="8">
        <v>2</v>
      </c>
    </row>
    <row r="6" spans="1:33" ht="66" customHeight="1" thickBot="1" x14ac:dyDescent="0.35">
      <c r="A6" s="3" t="s">
        <v>79</v>
      </c>
      <c r="B6" s="4" t="s">
        <v>23</v>
      </c>
      <c r="C6" s="5">
        <v>26.5</v>
      </c>
      <c r="D6" s="4" t="s">
        <v>24</v>
      </c>
      <c r="E6" s="5">
        <v>17</v>
      </c>
      <c r="F6" s="4" t="s">
        <v>25</v>
      </c>
      <c r="G6" s="5">
        <v>20.5</v>
      </c>
      <c r="H6" s="4" t="s">
        <v>26</v>
      </c>
      <c r="I6" s="5">
        <v>16.5</v>
      </c>
      <c r="J6" s="4" t="s">
        <v>27</v>
      </c>
      <c r="K6" s="5">
        <v>27</v>
      </c>
      <c r="L6" s="4" t="s">
        <v>28</v>
      </c>
      <c r="M6" s="5">
        <v>28.5</v>
      </c>
      <c r="N6" s="4" t="s">
        <v>29</v>
      </c>
      <c r="O6" s="5">
        <v>20.5</v>
      </c>
      <c r="P6" s="4" t="s">
        <v>30</v>
      </c>
      <c r="Q6" s="5">
        <v>24.5</v>
      </c>
      <c r="R6" s="4" t="s">
        <v>31</v>
      </c>
      <c r="S6" s="5">
        <v>22</v>
      </c>
      <c r="T6" s="4" t="s">
        <v>32</v>
      </c>
      <c r="U6" s="5">
        <v>21</v>
      </c>
      <c r="V6" s="4" t="s">
        <v>33</v>
      </c>
      <c r="W6" s="5">
        <v>12</v>
      </c>
      <c r="X6" s="6">
        <v>54750</v>
      </c>
      <c r="Y6" s="7">
        <f>(X7/X6)*100*0.4</f>
        <v>38.915799086758</v>
      </c>
      <c r="Z6" s="8">
        <f>C6+E6+G6+I6</f>
        <v>80.5</v>
      </c>
      <c r="AA6" s="7">
        <f>(Z6/Z4)*100*0.3</f>
        <v>27.599999999999998</v>
      </c>
      <c r="AB6" s="8">
        <f>K6+M6+O6</f>
        <v>76</v>
      </c>
      <c r="AC6" s="7">
        <f>(AB6/AB4)*100*0.2</f>
        <v>16.795580110497237</v>
      </c>
      <c r="AD6" s="8">
        <f>Q6+S6+U6+W6</f>
        <v>79.5</v>
      </c>
      <c r="AE6" s="7">
        <f>(AD6/AD4)*100*0.1</f>
        <v>9.0340909090909101</v>
      </c>
      <c r="AF6" s="9">
        <f>Y6+AA6+AC6+AE6</f>
        <v>92.345470106346141</v>
      </c>
      <c r="AG6" s="8">
        <v>3</v>
      </c>
    </row>
    <row r="7" spans="1:33" ht="66" customHeight="1" thickBot="1" x14ac:dyDescent="0.35">
      <c r="A7" s="3" t="s">
        <v>78</v>
      </c>
      <c r="B7" s="4" t="s">
        <v>34</v>
      </c>
      <c r="C7" s="5">
        <v>24.5</v>
      </c>
      <c r="D7" s="4" t="s">
        <v>35</v>
      </c>
      <c r="E7" s="5">
        <v>15</v>
      </c>
      <c r="F7" s="4" t="s">
        <v>36</v>
      </c>
      <c r="G7" s="5">
        <v>15.5</v>
      </c>
      <c r="H7" s="4" t="s">
        <v>37</v>
      </c>
      <c r="I7" s="5">
        <v>16.5</v>
      </c>
      <c r="J7" s="4" t="s">
        <v>38</v>
      </c>
      <c r="K7" s="5">
        <v>31</v>
      </c>
      <c r="L7" s="4" t="s">
        <v>39</v>
      </c>
      <c r="M7" s="5">
        <v>28.5</v>
      </c>
      <c r="N7" s="4" t="s">
        <v>40</v>
      </c>
      <c r="O7" s="5">
        <v>21.5</v>
      </c>
      <c r="P7" s="4" t="s">
        <v>41</v>
      </c>
      <c r="Q7" s="5">
        <v>24.5</v>
      </c>
      <c r="R7" s="4" t="s">
        <v>42</v>
      </c>
      <c r="S7" s="5">
        <v>24.5</v>
      </c>
      <c r="T7" s="4" t="s">
        <v>43</v>
      </c>
      <c r="U7" s="5">
        <v>20.5</v>
      </c>
      <c r="V7" s="4" t="s">
        <v>44</v>
      </c>
      <c r="W7" s="5">
        <v>11.5</v>
      </c>
      <c r="X7" s="6">
        <v>53266</v>
      </c>
      <c r="Y7" s="7">
        <v>40</v>
      </c>
      <c r="Z7" s="8">
        <f>C7+E7+G7+I7</f>
        <v>71.5</v>
      </c>
      <c r="AA7" s="7">
        <f>(Z7/Z4)*100*0.3</f>
        <v>24.514285714285716</v>
      </c>
      <c r="AB7" s="8">
        <f>K7+M7+O7</f>
        <v>81</v>
      </c>
      <c r="AC7" s="7">
        <f>(AB7/AB4)*100*0.2</f>
        <v>17.900552486187845</v>
      </c>
      <c r="AD7" s="8">
        <f>Q7+S7+U7+W7</f>
        <v>81</v>
      </c>
      <c r="AE7" s="7">
        <f>(AD7/AD4)*100*0.1</f>
        <v>9.204545454545455</v>
      </c>
      <c r="AF7" s="9">
        <f>Y7+AA7+AC7+AE7</f>
        <v>91.619383655019021</v>
      </c>
      <c r="AG7" s="8">
        <v>4</v>
      </c>
    </row>
    <row r="8" spans="1:33" ht="66" customHeight="1" thickBot="1" x14ac:dyDescent="0.35">
      <c r="A8" s="3" t="s">
        <v>80</v>
      </c>
      <c r="B8" s="4" t="s">
        <v>45</v>
      </c>
      <c r="C8" s="5">
        <v>16</v>
      </c>
      <c r="D8" s="4" t="s">
        <v>46</v>
      </c>
      <c r="E8" s="5">
        <v>14.5</v>
      </c>
      <c r="F8" s="4" t="s">
        <v>47</v>
      </c>
      <c r="G8" s="5">
        <v>10.5</v>
      </c>
      <c r="H8" s="4" t="s">
        <v>48</v>
      </c>
      <c r="I8" s="5">
        <v>10</v>
      </c>
      <c r="J8" s="4" t="s">
        <v>49</v>
      </c>
      <c r="K8" s="5">
        <v>13</v>
      </c>
      <c r="L8" s="4" t="s">
        <v>50</v>
      </c>
      <c r="M8" s="5">
        <v>19.5</v>
      </c>
      <c r="N8" s="4" t="s">
        <v>51</v>
      </c>
      <c r="O8" s="5">
        <v>18</v>
      </c>
      <c r="P8" s="4" t="s">
        <v>52</v>
      </c>
      <c r="Q8" s="5">
        <v>14</v>
      </c>
      <c r="R8" s="4" t="s">
        <v>53</v>
      </c>
      <c r="S8" s="5">
        <v>15.5</v>
      </c>
      <c r="T8" s="4" t="s">
        <v>54</v>
      </c>
      <c r="U8" s="5">
        <v>13.5</v>
      </c>
      <c r="V8" s="4" t="s">
        <v>55</v>
      </c>
      <c r="W8" s="5">
        <v>7.5</v>
      </c>
      <c r="X8" s="6">
        <v>56000</v>
      </c>
      <c r="Y8" s="7">
        <f>(X7/X8)*100*0.4</f>
        <v>38.047142857142859</v>
      </c>
      <c r="Z8" s="8">
        <f>C8+E8+G8+I8</f>
        <v>51</v>
      </c>
      <c r="AA8" s="7">
        <f>(Z8/Z4)*100*0.3</f>
        <v>17.485714285714284</v>
      </c>
      <c r="AB8" s="8">
        <f>K8+M8+O8</f>
        <v>50.5</v>
      </c>
      <c r="AC8" s="7">
        <f>(AB8/AB4)*100*0.2</f>
        <v>11.160220994475139</v>
      </c>
      <c r="AD8" s="8">
        <f>Q8+S8+U8+W8</f>
        <v>50.5</v>
      </c>
      <c r="AE8" s="7">
        <f>(AD8/AD4)*100*0.1</f>
        <v>5.7386363636363633</v>
      </c>
      <c r="AF8" s="9">
        <f>Y8+AA8+AC8+AE8</f>
        <v>72.431714500968639</v>
      </c>
      <c r="AG8" s="8">
        <v>5</v>
      </c>
    </row>
  </sheetData>
  <mergeCells count="23">
    <mergeCell ref="AG2:AG3"/>
    <mergeCell ref="B2:C2"/>
    <mergeCell ref="D2:E2"/>
    <mergeCell ref="J2:K2"/>
    <mergeCell ref="Z2:Z3"/>
    <mergeCell ref="T2:U2"/>
    <mergeCell ref="H2:I2"/>
    <mergeCell ref="AF2:AF3"/>
    <mergeCell ref="AC2:AC3"/>
    <mergeCell ref="AE2:AE3"/>
    <mergeCell ref="AD2:AD3"/>
    <mergeCell ref="F2:G2"/>
    <mergeCell ref="X2:X3"/>
    <mergeCell ref="L2:M2"/>
    <mergeCell ref="R2:S2"/>
    <mergeCell ref="Y2:Y3"/>
    <mergeCell ref="A1:B1"/>
    <mergeCell ref="AB2:AB3"/>
    <mergeCell ref="N2:O2"/>
    <mergeCell ref="P2:Q2"/>
    <mergeCell ref="V2:W2"/>
    <mergeCell ref="A2:A3"/>
    <mergeCell ref="AA2:AA3"/>
  </mergeCells>
  <dataValidations count="12">
    <dataValidation type="decimal" allowBlank="1" showInputMessage="1" promptTitle="Prețul ofertei" prompt="EUR fără TVA, din celula B11 a bugetului detaliat. Peste 57,695 EUR oferta trebuie exclusă." sqref="X4:X8" xr:uid="{00000000-0002-0000-0000-000001000000}">
      <formula1>0</formula1>
      <formula2>57695</formula2>
    </dataValidation>
    <dataValidation type="whole" allowBlank="1" showErrorMessage="1" errorTitle="D4: interval permis 1–15" error="Punctele pentru D4 trebuie să fie un număr întreg de la 1 la 15." sqref="W4:W8" xr:uid="{00000000-0002-0000-0000-000002000000}">
      <formula1>1</formula1>
      <formula2>15</formula2>
    </dataValidation>
    <dataValidation type="whole" allowBlank="1" showErrorMessage="1" errorTitle="D3: interval permis 1–25" error="Punctele pentru D3 trebuie să fie un număr întreg de la 1 la 25." sqref="U4:U8" xr:uid="{00000000-0002-0000-0000-000003000000}">
      <formula1>1</formula1>
      <formula2>25</formula2>
    </dataValidation>
    <dataValidation type="whole" allowBlank="1" showErrorMessage="1" errorTitle="D2: interval permis 1–30" error="Punctele pentru D2 trebuie să fie un număr întreg de la 1 la 30." sqref="S4:S8" xr:uid="{00000000-0002-0000-0000-000004000000}">
      <formula1>1</formula1>
      <formula2>30</formula2>
    </dataValidation>
    <dataValidation type="whole" allowBlank="1" showErrorMessage="1" errorTitle="D1: interval permis 1–30" error="Punctele pentru D1 trebuie să fie un număr întreg de la 1 la 30." sqref="Q4:Q8" xr:uid="{00000000-0002-0000-0000-000005000000}">
      <formula1>1</formula1>
      <formula2>30</formula2>
    </dataValidation>
    <dataValidation type="whole" allowBlank="1" showErrorMessage="1" errorTitle="C3: interval permis 1–25" error="Punctele pentru C3 trebuie să fie un număr întreg de la 1 la 25." sqref="O4:O8" xr:uid="{00000000-0002-0000-0000-000006000000}">
      <formula1>1</formula1>
      <formula2>25</formula2>
    </dataValidation>
    <dataValidation type="whole" allowBlank="1" showErrorMessage="1" errorTitle="C2: interval permis 1–35" error="Punctele pentru C2 trebuie să fie un număr întreg de la 1 la 35." sqref="M4:M8" xr:uid="{00000000-0002-0000-0000-000007000000}">
      <formula1>1</formula1>
      <formula2>35</formula2>
    </dataValidation>
    <dataValidation type="whole" allowBlank="1" showErrorMessage="1" errorTitle="C1: interval permis 1–40" error="Punctele pentru C1 trebuie să fie un număr întreg de la 1 la 40." sqref="K4:K8" xr:uid="{00000000-0002-0000-0000-000008000000}">
      <formula1>1</formula1>
      <formula2>40</formula2>
    </dataValidation>
    <dataValidation type="whole" allowBlank="1" showErrorMessage="1" errorTitle="B4: interval permis 1–20" error="Punctele pentru B4 trebuie să fie un număr întreg de la 1 la 20." sqref="I4:I8" xr:uid="{00000000-0002-0000-0000-000009000000}">
      <formula1>1</formula1>
      <formula2>20</formula2>
    </dataValidation>
    <dataValidation type="whole" allowBlank="1" showErrorMessage="1" errorTitle="B3: interval permis 1–25" error="Punctele pentru B3 trebuie să fie un număr întreg de la 1 la 25." sqref="G4:G8" xr:uid="{00000000-0002-0000-0000-00000A000000}">
      <formula1>1</formula1>
      <formula2>25</formula2>
    </dataValidation>
    <dataValidation type="whole" allowBlank="1" showErrorMessage="1" errorTitle="B2: interval permis 1–25" error="Punctele pentru B2 trebuie să fie un număr întreg de la 1 la 25." sqref="E4:E8" xr:uid="{00000000-0002-0000-0000-00000B000000}">
      <formula1>1</formula1>
      <formula2>25</formula2>
    </dataValidation>
    <dataValidation type="whole" allowBlank="1" showErrorMessage="1" errorTitle="B1: interval permis 1–30" error="Punctele pentru B1 trebuie să fie un număr întreg de la 1 la 30." sqref="C4:C8" xr:uid="{00000000-0002-0000-0000-00000C000000}">
      <formula1>1</formula1>
      <formula2>30</formula2>
    </dataValidation>
  </dataValidations>
  <pageMargins left="0.7" right="0.7" top="0.78749999999999998" bottom="0.78749999999999998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DDB376E6D1DC4289F9126965A5D38B" ma:contentTypeVersion="10" ma:contentTypeDescription="Vytvoří nový dokument" ma:contentTypeScope="" ma:versionID="7e74a337639a0f373db31f3008270da6">
  <xsd:schema xmlns:xsd="http://www.w3.org/2001/XMLSchema" xmlns:xs="http://www.w3.org/2001/XMLSchema" xmlns:p="http://schemas.microsoft.com/office/2006/metadata/properties" xmlns:ns2="41d45b92-891c-48f6-8742-91188c1ac903" xmlns:ns3="25e83034-da65-4012-a975-9deeae3bb88c" targetNamespace="http://schemas.microsoft.com/office/2006/metadata/properties" ma:root="true" ma:fieldsID="0079dd2a2e02986f0c31ab7f3c8ff5bc" ns2:_="" ns3:_="">
    <xsd:import namespace="41d45b92-891c-48f6-8742-91188c1ac903"/>
    <xsd:import namespace="25e83034-da65-4012-a975-9deeae3bb8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5b92-891c-48f6-8742-91188c1ac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a5444fd-db5b-4ab5-80f2-69994aca1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83034-da65-4012-a975-9deeae3bb8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986fed-a4dc-47a7-93a7-9a2f7a90ca7e}" ma:internalName="TaxCatchAll" ma:showField="CatchAllData" ma:web="25e83034-da65-4012-a975-9deeae3bb8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e83034-da65-4012-a975-9deeae3bb88c" xsi:nil="true"/>
    <lcf76f155ced4ddcb4097134ff3c332f xmlns="41d45b92-891c-48f6-8742-91188c1ac9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9812D4-2745-43D9-B2A6-D39E36F63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50476-36DC-45A8-99CE-D26DD9DBA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45b92-891c-48f6-8742-91188c1ac903"/>
    <ds:schemaRef ds:uri="25e83034-da65-4012-a975-9deeae3bb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FE8FB0-A5D3-44B5-B76A-2504DE18FB19}">
  <ds:schemaRefs>
    <ds:schemaRef ds:uri="http://schemas.microsoft.com/office/2006/metadata/properties"/>
    <ds:schemaRef ds:uri="http://schemas.microsoft.com/office/infopath/2007/PartnerControls"/>
    <ds:schemaRef ds:uri="25e83034-da65-4012-a975-9deeae3bb88c"/>
    <ds:schemaRef ds:uri="41d45b92-891c-48f6-8742-91188c1ac9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Evaluation</vt:lpstr>
      <vt:lpstr>Evaluation!Oblast_tisku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Novotný Filip PhDr. LL.M. (MPSV)</dc:creator>
  <cp:keywords/>
  <dc:description/>
  <cp:lastModifiedBy>Beránek Jan Ing. (MPSV)</cp:lastModifiedBy>
  <cp:revision/>
  <dcterms:created xsi:type="dcterms:W3CDTF">2026-08-27T19:23:32Z</dcterms:created>
  <dcterms:modified xsi:type="dcterms:W3CDTF">2026-09-03T14:59:41Z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0x01010002DDB376E6D1DC4289F9126965A5D38B</vt:lpwstr>
  </property>
</Properties>
</file>